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rina\My Documents\Esami\23-06-2017\"/>
    </mc:Choice>
  </mc:AlternateContent>
  <bookViews>
    <workbookView xWindow="8256" yWindow="0" windowWidth="9192" windowHeight="6252"/>
  </bookViews>
  <sheets>
    <sheet name="Acustica ed Illuminotecnica" sheetId="1" r:id="rId1"/>
  </sheets>
  <externalReferences>
    <externalReference r:id="rId2"/>
  </externalReferences>
  <definedNames>
    <definedName name="_Cir1">#REF!</definedName>
    <definedName name="_Cir2">#REF!</definedName>
    <definedName name="_Cir3">#REF!</definedName>
    <definedName name="_Cir4">#REF!</definedName>
    <definedName name="_Cir5">#REF!</definedName>
    <definedName name="_Cir6">#REF!</definedName>
    <definedName name="_Crr2">#REF!</definedName>
    <definedName name="_Crr3">#REF!</definedName>
    <definedName name="_Crr4">#REF!</definedName>
    <definedName name="_Lam1">#REF!</definedName>
    <definedName name="_Lam2">#REF!</definedName>
    <definedName name="_Lam3">#REF!</definedName>
    <definedName name="_Lam4">#REF!</definedName>
    <definedName name="_Lam5">#REF!</definedName>
    <definedName name="_Lam6">#REF!</definedName>
    <definedName name="_LL1">#REF!</definedName>
    <definedName name="_Lp1">#REF!</definedName>
    <definedName name="_Lp2">#REF!</definedName>
    <definedName name="_MA1">#REF!</definedName>
    <definedName name="_Ni1">#REF!</definedName>
    <definedName name="_Ni2">#REF!</definedName>
    <definedName name="_Ni3">#REF!</definedName>
    <definedName name="_Ni4">#REF!</definedName>
    <definedName name="_Ni5">#REF!</definedName>
    <definedName name="_Ni6">#REF!</definedName>
    <definedName name="_Phi1">#REF!</definedName>
    <definedName name="_Phi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s1">#REF!</definedName>
    <definedName name="_Ps2">#REF!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T1">#REF!</definedName>
    <definedName name="_RT2">#REF!</definedName>
    <definedName name="_Tit1">#REF!</definedName>
    <definedName name="_TT1">#REF!</definedName>
    <definedName name="_TT2">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Vol2">#REF!</definedName>
    <definedName name="_xx1">#REF!</definedName>
    <definedName name="_xx2">#REF!</definedName>
    <definedName name="A">'Acustica ed Illuminotecnica'!$P$4</definedName>
    <definedName name="AA">#REF!</definedName>
    <definedName name="AB">#REF!</definedName>
    <definedName name="B">'Acustica ed Illuminotecnica'!$P$5</definedName>
    <definedName name="BB">#REF!</definedName>
    <definedName name="CC">'Acustica ed Illuminotecnica'!$P$6</definedName>
    <definedName name="CCC">'Acustica ed Illuminotecnica'!#REF!</definedName>
    <definedName name="CD">#REF!</definedName>
    <definedName name="COP">'Acustica ed Illuminotecnica'!#REF!</definedName>
    <definedName name="cp">'Acustica ed Illuminotecnica'!#REF!</definedName>
    <definedName name="cpa">#REF!</definedName>
    <definedName name="cvn">#REF!</definedName>
    <definedName name="cvo">#REF!</definedName>
    <definedName name="Cx">#REF!</definedName>
    <definedName name="D">'Acustica ed Illuminotecnica'!$P$7</definedName>
    <definedName name="DD">#REF!</definedName>
    <definedName name="Delta">#REF!</definedName>
    <definedName name="Deltap">#REF!</definedName>
    <definedName name="DeltaV">#REF!</definedName>
    <definedName name="Diam">#REF!</definedName>
    <definedName name="Diam1">#REF!</definedName>
    <definedName name="Diam2">#REF!</definedName>
    <definedName name="Dp">#REF!</definedName>
    <definedName name="E">'Acustica ed Illuminotecnica'!$P$8</definedName>
    <definedName name="EE">#REF!</definedName>
    <definedName name="EF">#REF!</definedName>
    <definedName name="F">'Acustica ed Illuminotecnica'!$P$9</definedName>
    <definedName name="FF">#REF!</definedName>
    <definedName name="fr">'Acustica ed Illuminotecnica'!#REF!</definedName>
    <definedName name="freq">#REF!</definedName>
    <definedName name="hconv">#REF!</definedName>
    <definedName name="I">'Acustica ed Illuminotecnica'!#REF!</definedName>
    <definedName name="Ktot">#REF!</definedName>
    <definedName name="L">#REF!</definedName>
    <definedName name="lambda1">#REF!</definedName>
    <definedName name="lambda2">#REF!</definedName>
    <definedName name="lambda3">#REF!</definedName>
    <definedName name="Ldir">#REF!</definedName>
    <definedName name="Lep">#REF!</definedName>
    <definedName name="Leq">#REF!</definedName>
    <definedName name="LProsa">#REF!</definedName>
    <definedName name="Lw">#REF!</definedName>
    <definedName name="Lw1m">#REF!</definedName>
    <definedName name="M">'Acustica ed Illuminotecnica'!#REF!</definedName>
    <definedName name="Ma">#REF!</definedName>
    <definedName name="Maria">'Acustica ed Illuminotecnica'!#REF!</definedName>
    <definedName name="mat">'Acustica ed Illuminotecnica'!$B$3</definedName>
    <definedName name="matt">#REF!</definedName>
    <definedName name="Mavio">#REF!</definedName>
    <definedName name="Mn">#REF!</definedName>
    <definedName name="Mo">#REF!</definedName>
    <definedName name="Mtot">#REF!</definedName>
    <definedName name="mu">#REF!</definedName>
    <definedName name="Niacqua">#REF!</definedName>
    <definedName name="niaria">#REF!</definedName>
    <definedName name="Nices">#REF!</definedName>
    <definedName name="Nstud">'Acustica ed Illuminotecnica'!#REF!</definedName>
    <definedName name="p">#REF!</definedName>
    <definedName name="Phifin">#REF!</definedName>
    <definedName name="Pn">#REF!</definedName>
    <definedName name="Po">#REF!</definedName>
    <definedName name="Portata">#REF!</definedName>
    <definedName name="Psfin">#REF!</definedName>
    <definedName name="Q">'Acustica ed Illuminotecnica'!#REF!</definedName>
    <definedName name="Qm">#REF!</definedName>
    <definedName name="Qpunto">'Acustica ed Illuminotecnica'!#REF!</definedName>
    <definedName name="QQ">#REF!</definedName>
    <definedName name="Qscamb">#REF!</definedName>
    <definedName name="Raria">#REF!</definedName>
    <definedName name="Rho">'Acustica ed Illuminotecnica'!#REF!</definedName>
    <definedName name="Rhoa">#REF!</definedName>
    <definedName name="RhoL">#REF!</definedName>
    <definedName name="RhoS">#REF!</definedName>
    <definedName name="RR">'Acustica ed Illuminotecnica'!#REF!</definedName>
    <definedName name="rrr">#REF!</definedName>
    <definedName name="rrrr">[1]Calcoli!$G$29</definedName>
    <definedName name="Rtot">#REF!</definedName>
    <definedName name="s">'Acustica ed Illuminotecnica'!#REF!</definedName>
    <definedName name="schj">#REF!</definedName>
    <definedName name="Sdiv">#REF!</definedName>
    <definedName name="Sigma">'Acustica ed Illuminotecnica'!#REF!</definedName>
    <definedName name="spess1">#REF!</definedName>
    <definedName name="spess2">#REF!</definedName>
    <definedName name="spess3">#REF!</definedName>
    <definedName name="T">'Acustica ed Illuminotecnica'!#REF!</definedName>
    <definedName name="Ta">#REF!</definedName>
    <definedName name="Tar">#REF!</definedName>
    <definedName name="Taria">#REF!</definedName>
    <definedName name="Tfin">#REF!</definedName>
    <definedName name="Tin">#REF!</definedName>
    <definedName name="Tinf">#REF!</definedName>
    <definedName name="Tiniz">#REF!</definedName>
    <definedName name="Titolo1">#REF!</definedName>
    <definedName name="Tmed1">#REF!</definedName>
    <definedName name="Tmed2">#REF!</definedName>
    <definedName name="Tmed3">#REF!</definedName>
    <definedName name="Tmed4">#REF!</definedName>
    <definedName name="Tmed5">#REF!</definedName>
    <definedName name="Tmed6">#REF!</definedName>
    <definedName name="Tn">#REF!</definedName>
    <definedName name="To">#REF!</definedName>
    <definedName name="Tout">#REF!</definedName>
    <definedName name="Tp">#REF!</definedName>
    <definedName name="Ua">#REF!</definedName>
    <definedName name="Ufin">#REF!</definedName>
    <definedName name="V">'Acustica ed Illuminotecnica'!#REF!</definedName>
    <definedName name="Vfin">#REF!</definedName>
    <definedName name="Vn">#REF!</definedName>
    <definedName name="Vo">#REF!</definedName>
    <definedName name="Vol">#REF!</definedName>
    <definedName name="W">'Acustica ed Illuminotecnica'!#REF!</definedName>
    <definedName name="XX">#REF!</definedName>
    <definedName name="XXX1">#REF!</definedName>
    <definedName name="Z">'Acustica ed Illuminotecnica'!$B$7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P3" i="1" l="1"/>
  <c r="P4" i="1" l="1"/>
  <c r="P5" i="1" s="1"/>
  <c r="P6" i="1" l="1"/>
  <c r="P7" i="1" s="1"/>
  <c r="P8" i="1" l="1"/>
  <c r="E20" i="1" s="1"/>
  <c r="P9" i="1" l="1"/>
  <c r="E30" i="1" s="1"/>
  <c r="B7" i="1" l="1"/>
  <c r="E9" i="1" s="1"/>
  <c r="E11" i="1" s="1"/>
  <c r="E22" i="1"/>
  <c r="E24" i="1" s="1"/>
</calcChain>
</file>

<file path=xl/sharedStrings.xml><?xml version="1.0" encoding="utf-8"?>
<sst xmlns="http://schemas.openxmlformats.org/spreadsheetml/2006/main" count="40" uniqueCount="31">
  <si>
    <t>Matricola</t>
  </si>
  <si>
    <t>A</t>
  </si>
  <si>
    <t>dB</t>
  </si>
  <si>
    <t>B</t>
  </si>
  <si>
    <t>C</t>
  </si>
  <si>
    <t>D</t>
  </si>
  <si>
    <t>E</t>
  </si>
  <si>
    <t>F</t>
  </si>
  <si>
    <t>Applied Acoustics del 23/06/2017</t>
  </si>
  <si>
    <t>Exercise 1 (tolerance +/- 0.05, 0.5 dB)</t>
  </si>
  <si>
    <r>
      <t xml:space="preserve">A plane wave impinges orthogonally against a planar surface, having an impedance which is 2+F/10 times the air impedance. Compute the apparent sound absorption coefficient 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Times New Roman"/>
        <family val="1"/>
      </rPr>
      <t xml:space="preserve"> of the surface and the reflection loss in dB (attenuation of the reflected wave compared to the incident wave).</t>
    </r>
  </si>
  <si>
    <t>(5 points)</t>
  </si>
  <si>
    <t xml:space="preserve">dB       </t>
  </si>
  <si>
    <t>Exercise 2 (tolerance +/- 0.5 dB)</t>
  </si>
  <si>
    <r>
      <t xml:space="preserve">An omnidirectional point source, radiating incoherent noise, is located inside a room, having dimension of m (6+F)x(4+E)x(2+D/2) and with an average value of the absorption coefficient </t>
    </r>
    <r>
      <rPr>
        <sz val="12"/>
        <color theme="1"/>
        <rFont val="Arial"/>
        <family val="2"/>
      </rPr>
      <t>α</t>
    </r>
    <r>
      <rPr>
        <sz val="12"/>
        <color theme="1"/>
        <rFont val="Times New Roman"/>
        <family val="1"/>
      </rPr>
      <t>=0.3+F/50. The Sound Power Level Lw is equal to 100+D dB.</t>
    </r>
  </si>
  <si>
    <t>A microphone is located at a distance of 3+E/2 m.</t>
  </si>
  <si>
    <t>Determine the following values of the SPL at the microphone.</t>
  </si>
  <si>
    <t>Exercise 3 (tolerance +/- 0.5 dB)</t>
  </si>
  <si>
    <t>A sound source radiates a dominant pure tone at a frequency of 120 Hz. For attenuating it, a secondary source is used for Active Noise Cancellation. At the listening point, the first source produces an SPL of 80+F dB, and the secondary source produces 2 dB less. The secondary source is perfectly phase reversed with respect to the first source. Compute the value of SPL when also the secondary source is active.</t>
  </si>
  <si>
    <t>Reflected Sound SPL reduction</t>
  </si>
  <si>
    <t>Z' =</t>
  </si>
  <si>
    <t>= 1-((Z-1)/(Z+1))^2</t>
  </si>
  <si>
    <r>
      <t xml:space="preserve">Absorption Coefficient </t>
    </r>
    <r>
      <rPr>
        <b/>
        <sz val="12"/>
        <color theme="1"/>
        <rFont val="Symbol"/>
        <family val="1"/>
        <charset val="2"/>
      </rPr>
      <t>a =</t>
    </r>
  </si>
  <si>
    <t>Direct Sound SPL</t>
  </si>
  <si>
    <t>Reverberant Sound SPL</t>
  </si>
  <si>
    <t>Total SPL</t>
  </si>
  <si>
    <t xml:space="preserve">Total SPL </t>
  </si>
  <si>
    <t>= Lw +10*log10(1/(4*pi*r^2))</t>
  </si>
  <si>
    <t>= Lw +10*LOG10(4/A)</t>
  </si>
  <si>
    <t>= 10*log10(10^(Ld/10)+10^(Lr/10))</t>
  </si>
  <si>
    <t>= 20*log10(10^(Lp/20)-10^(Ls/20))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</si>
</sst>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1"/>
    <xf numFmtId="0" fontId="0" fillId="0" borderId="0" xfId="0" quotePrefix="1"/>
    <xf numFmtId="0" fontId="1" fillId="0" borderId="0" xfId="0" applyFont="1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/>
    <xf numFmtId="164" fontId="0" fillId="0" borderId="0" xfId="0" applyNumberFormat="1"/>
    <xf numFmtId="164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justify" vertical="center"/>
    </xf>
    <xf numFmtId="0" fontId="1" fillId="0" borderId="0" xfId="0" applyFont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justify" vertical="center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My%20Documents/Esami/59%20-%20Esame%20di%20Fisica%20Tecnica%20del%207%20lugli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e"/>
      <sheetName val="Calcoli"/>
      <sheetName val="Proprietà_H2O"/>
      <sheetName val="Graf_prop_H2O"/>
      <sheetName val="Cr"/>
      <sheetName val="Grafico_Cr"/>
      <sheetName val="Ps"/>
      <sheetName val="Grafico_Ps"/>
      <sheetName val="Ni"/>
      <sheetName val="Grafico_Ni"/>
    </sheetNames>
    <sheetDataSet>
      <sheetData sheetId="0"/>
      <sheetData sheetId="1">
        <row r="29">
          <cell r="G29">
            <v>19230.76923076923</v>
          </cell>
        </row>
      </sheetData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95" zoomScaleNormal="95" workbookViewId="0">
      <selection activeCell="E24" sqref="E24"/>
    </sheetView>
  </sheetViews>
  <sheetFormatPr defaultRowHeight="13.2" x14ac:dyDescent="0.25"/>
  <cols>
    <col min="2" max="2" width="10" bestFit="1" customWidth="1"/>
    <col min="5" max="5" width="13.33203125" bestFit="1" customWidth="1"/>
    <col min="7" max="7" width="10.88671875" customWidth="1"/>
    <col min="9" max="9" width="11" customWidth="1"/>
    <col min="10" max="10" width="12.44140625" customWidth="1"/>
  </cols>
  <sheetData>
    <row r="1" spans="1:16" x14ac:dyDescent="0.25">
      <c r="A1" s="1" t="s">
        <v>8</v>
      </c>
      <c r="B1" s="1"/>
    </row>
    <row r="2" spans="1:16" x14ac:dyDescent="0.25">
      <c r="A2" s="1"/>
      <c r="B2" s="1"/>
    </row>
    <row r="3" spans="1:16" x14ac:dyDescent="0.25">
      <c r="A3" s="1" t="s">
        <v>0</v>
      </c>
      <c r="B3" s="1">
        <v>222022</v>
      </c>
      <c r="O3" s="3" t="s">
        <v>0</v>
      </c>
      <c r="P3" s="3">
        <f>mat</f>
        <v>222022</v>
      </c>
    </row>
    <row r="4" spans="1:16" s="2" customFormat="1" x14ac:dyDescent="0.25">
      <c r="O4" s="3" t="s">
        <v>1</v>
      </c>
      <c r="P4" s="3">
        <f>INT(P3/100000)</f>
        <v>2</v>
      </c>
    </row>
    <row r="5" spans="1:16" s="2" customFormat="1" ht="17.399999999999999" x14ac:dyDescent="0.25">
      <c r="A5" s="10" t="s">
        <v>9</v>
      </c>
      <c r="B5"/>
      <c r="C5"/>
      <c r="D5"/>
      <c r="E5"/>
      <c r="F5"/>
      <c r="G5"/>
      <c r="H5"/>
      <c r="I5"/>
      <c r="O5" s="3" t="s">
        <v>3</v>
      </c>
      <c r="P5" s="3">
        <f>INT((P3-P4*100000)/10000)</f>
        <v>2</v>
      </c>
    </row>
    <row r="6" spans="1:16" s="2" customFormat="1" ht="53.4" customHeight="1" x14ac:dyDescent="0.25">
      <c r="A6" s="18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19"/>
      <c r="O6" s="3" t="s">
        <v>4</v>
      </c>
      <c r="P6" s="3">
        <f>INT((P3-P4*100000-P5*10000)/1000)</f>
        <v>2</v>
      </c>
    </row>
    <row r="7" spans="1:16" s="2" customFormat="1" ht="15.6" x14ac:dyDescent="0.25">
      <c r="A7" s="7" t="s">
        <v>20</v>
      </c>
      <c r="B7">
        <f>2+F/10</f>
        <v>2.2000000000000002</v>
      </c>
      <c r="C7"/>
      <c r="D7"/>
      <c r="E7"/>
      <c r="F7"/>
      <c r="G7"/>
      <c r="H7"/>
      <c r="I7"/>
      <c r="O7" s="3" t="s">
        <v>5</v>
      </c>
      <c r="P7" s="3">
        <f>INT((P3-P4*100000-P5*10000-P6*1000)/100)</f>
        <v>0</v>
      </c>
    </row>
    <row r="8" spans="1:16" s="2" customFormat="1" ht="15.6" x14ac:dyDescent="0.25">
      <c r="A8" s="7"/>
      <c r="B8"/>
      <c r="C8"/>
      <c r="D8"/>
      <c r="E8"/>
      <c r="F8"/>
      <c r="G8"/>
      <c r="H8"/>
      <c r="I8"/>
      <c r="O8" s="3" t="s">
        <v>6</v>
      </c>
      <c r="P8" s="3">
        <f>INT((P3-P4*100000-P5*10000-P6*1000-P7*100)/10)</f>
        <v>2</v>
      </c>
    </row>
    <row r="9" spans="1:16" s="2" customFormat="1" ht="15.6" x14ac:dyDescent="0.25">
      <c r="A9" s="16" t="s">
        <v>22</v>
      </c>
      <c r="B9" s="17"/>
      <c r="C9" s="17"/>
      <c r="D9" s="17"/>
      <c r="E9" s="1">
        <f>1-((Z-1)/(Z+1))^2</f>
        <v>0.859375</v>
      </c>
      <c r="F9" s="20" t="s">
        <v>21</v>
      </c>
      <c r="G9" s="21"/>
      <c r="I9" s="7" t="s">
        <v>11</v>
      </c>
      <c r="O9" s="3" t="s">
        <v>7</v>
      </c>
      <c r="P9" s="3">
        <f>INT((P3-P4*100000-P5*10000-P6*1000-P7*100-P8*10))</f>
        <v>2</v>
      </c>
    </row>
    <row r="10" spans="1:16" s="2" customFormat="1" ht="15.6" x14ac:dyDescent="0.25">
      <c r="A10" s="7"/>
      <c r="B10"/>
      <c r="C10"/>
      <c r="D10"/>
      <c r="E10"/>
      <c r="F10"/>
      <c r="G10"/>
      <c r="H10"/>
      <c r="I10"/>
    </row>
    <row r="11" spans="1:16" s="2" customFormat="1" ht="15.6" x14ac:dyDescent="0.25">
      <c r="A11" s="16" t="s">
        <v>19</v>
      </c>
      <c r="B11" s="17"/>
      <c r="C11" s="17"/>
      <c r="D11" s="17"/>
      <c r="E11" s="5">
        <f>-10*LOG10(E9)</f>
        <v>0.65817284489643324</v>
      </c>
      <c r="F11" s="9" t="s">
        <v>2</v>
      </c>
      <c r="H11"/>
      <c r="I11" s="7" t="s">
        <v>11</v>
      </c>
    </row>
    <row r="12" spans="1:16" s="2" customFormat="1" ht="15.6" x14ac:dyDescent="0.25">
      <c r="A12" s="7"/>
      <c r="B12"/>
      <c r="C12"/>
      <c r="D12"/>
      <c r="E12"/>
      <c r="F12"/>
      <c r="G12"/>
      <c r="H12"/>
      <c r="I12"/>
    </row>
    <row r="13" spans="1:16" s="2" customFormat="1" ht="17.399999999999999" x14ac:dyDescent="0.25">
      <c r="A13" s="6"/>
      <c r="B13"/>
      <c r="C13"/>
      <c r="D13"/>
      <c r="E13"/>
      <c r="F13"/>
      <c r="G13"/>
      <c r="H13"/>
      <c r="I13"/>
    </row>
    <row r="14" spans="1:16" s="2" customFormat="1" ht="17.399999999999999" x14ac:dyDescent="0.25">
      <c r="A14" s="6"/>
      <c r="B14"/>
      <c r="C14"/>
      <c r="D14"/>
      <c r="E14"/>
      <c r="F14"/>
      <c r="G14"/>
      <c r="H14"/>
      <c r="I14"/>
    </row>
    <row r="15" spans="1:16" ht="17.399999999999999" x14ac:dyDescent="0.25">
      <c r="A15" s="10" t="s">
        <v>13</v>
      </c>
    </row>
    <row r="16" spans="1:16" ht="71.400000000000006" customHeight="1" x14ac:dyDescent="0.25">
      <c r="A16" s="14" t="s">
        <v>14</v>
      </c>
      <c r="B16" s="15"/>
      <c r="C16" s="15"/>
      <c r="D16" s="15"/>
      <c r="E16" s="15"/>
      <c r="F16" s="15"/>
      <c r="G16" s="15"/>
      <c r="H16" s="15"/>
    </row>
    <row r="17" spans="1:12" ht="18" customHeight="1" x14ac:dyDescent="0.25">
      <c r="A17" s="14" t="s">
        <v>15</v>
      </c>
      <c r="B17" s="15"/>
      <c r="C17" s="15"/>
      <c r="D17" s="15"/>
      <c r="E17" s="15"/>
      <c r="F17" s="15"/>
      <c r="G17" s="15"/>
      <c r="H17" s="15"/>
    </row>
    <row r="18" spans="1:12" ht="16.8" customHeight="1" x14ac:dyDescent="0.25">
      <c r="A18" s="14" t="s">
        <v>16</v>
      </c>
      <c r="B18" s="15"/>
      <c r="C18" s="15"/>
      <c r="D18" s="15"/>
      <c r="E18" s="15"/>
      <c r="F18" s="15"/>
      <c r="G18" s="15"/>
      <c r="H18" s="15"/>
    </row>
    <row r="19" spans="1:12" ht="15.6" x14ac:dyDescent="0.25">
      <c r="A19" s="7"/>
    </row>
    <row r="20" spans="1:12" ht="16.2" customHeight="1" x14ac:dyDescent="0.25">
      <c r="A20" s="16" t="s">
        <v>23</v>
      </c>
      <c r="B20" s="17"/>
      <c r="C20" s="17"/>
      <c r="D20" s="1"/>
      <c r="E20" s="11">
        <f>(100+D)+10*LOG10(1/(4*PI()*(3+E/2)^2))</f>
        <v>76.966701533219791</v>
      </c>
      <c r="F20" s="9" t="s">
        <v>12</v>
      </c>
      <c r="G20" s="4" t="s">
        <v>27</v>
      </c>
      <c r="J20" s="7" t="s">
        <v>11</v>
      </c>
      <c r="L20">
        <f>100+10*LOG10(1/(4*PI()*16))</f>
        <v>76.966701533219791</v>
      </c>
    </row>
    <row r="21" spans="1:12" ht="15.6" x14ac:dyDescent="0.25">
      <c r="A21" s="7"/>
      <c r="E21" s="12"/>
    </row>
    <row r="22" spans="1:12" ht="15" customHeight="1" x14ac:dyDescent="0.25">
      <c r="A22" s="16" t="s">
        <v>24</v>
      </c>
      <c r="B22" s="17"/>
      <c r="C22" s="17"/>
      <c r="D22" s="1"/>
      <c r="E22" s="11">
        <f>(100+D)+10*LOG10(4/((0.3+F/50)*(2*(6+F)*(4+E)+2*(6+F)*(2+D/2)+2*(4+E)*(2+D/2))))</f>
        <v>88.887374863409349</v>
      </c>
      <c r="F22" s="9" t="s">
        <v>12</v>
      </c>
      <c r="G22" s="4" t="s">
        <v>28</v>
      </c>
      <c r="J22" s="7" t="s">
        <v>11</v>
      </c>
    </row>
    <row r="23" spans="1:12" ht="17.399999999999999" x14ac:dyDescent="0.25">
      <c r="A23" s="8"/>
      <c r="E23" s="12"/>
    </row>
    <row r="24" spans="1:12" ht="18" customHeight="1" x14ac:dyDescent="0.25">
      <c r="A24" s="16" t="s">
        <v>25</v>
      </c>
      <c r="B24" s="17"/>
      <c r="C24" s="17"/>
      <c r="D24" s="1"/>
      <c r="E24" s="13">
        <f>10*LOG10(10^(E20/10)+10^(E22/10))</f>
        <v>89.157847396168705</v>
      </c>
      <c r="F24" s="9" t="s">
        <v>12</v>
      </c>
      <c r="G24" s="4" t="s">
        <v>29</v>
      </c>
      <c r="J24" s="7" t="s">
        <v>11</v>
      </c>
    </row>
    <row r="25" spans="1:12" ht="17.399999999999999" x14ac:dyDescent="0.25">
      <c r="A25" s="8"/>
    </row>
    <row r="26" spans="1:12" ht="17.399999999999999" x14ac:dyDescent="0.25">
      <c r="A26" s="8"/>
    </row>
    <row r="27" spans="1:12" ht="17.399999999999999" x14ac:dyDescent="0.25">
      <c r="A27" s="10" t="s">
        <v>17</v>
      </c>
    </row>
    <row r="28" spans="1:12" ht="90" customHeight="1" x14ac:dyDescent="0.25">
      <c r="A28" s="14" t="s">
        <v>18</v>
      </c>
      <c r="B28" s="15"/>
      <c r="C28" s="15"/>
      <c r="D28" s="15"/>
      <c r="E28" s="15"/>
      <c r="F28" s="15"/>
      <c r="G28" s="15"/>
      <c r="H28" s="15"/>
    </row>
    <row r="29" spans="1:12" ht="15.6" x14ac:dyDescent="0.25">
      <c r="A29" s="7"/>
    </row>
    <row r="30" spans="1:12" ht="15.6" x14ac:dyDescent="0.25">
      <c r="A30" s="16" t="s">
        <v>26</v>
      </c>
      <c r="B30" s="17"/>
      <c r="C30" s="17"/>
      <c r="D30" s="1"/>
      <c r="E30" s="11">
        <f>20*LOG10(10^((80+F)/20)-10^((78+F)/20))</f>
        <v>68.263493512397687</v>
      </c>
      <c r="F30" s="9" t="s">
        <v>12</v>
      </c>
      <c r="G30" s="4" t="s">
        <v>30</v>
      </c>
      <c r="J30" s="7" t="s">
        <v>11</v>
      </c>
    </row>
    <row r="31" spans="1:12" ht="15.6" x14ac:dyDescent="0.25">
      <c r="A31" s="7"/>
    </row>
  </sheetData>
  <mergeCells count="12">
    <mergeCell ref="A30:C30"/>
    <mergeCell ref="A6:K6"/>
    <mergeCell ref="A9:D9"/>
    <mergeCell ref="A11:D11"/>
    <mergeCell ref="F9:G9"/>
    <mergeCell ref="A16:H16"/>
    <mergeCell ref="A17:H17"/>
    <mergeCell ref="A18:H18"/>
    <mergeCell ref="A20:C20"/>
    <mergeCell ref="A22:C22"/>
    <mergeCell ref="A24:C24"/>
    <mergeCell ref="A28:H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Acustica ed Illuminotecnica</vt:lpstr>
      <vt:lpstr>A</vt:lpstr>
      <vt:lpstr>B</vt:lpstr>
      <vt:lpstr>CC</vt:lpstr>
      <vt:lpstr>D</vt:lpstr>
      <vt:lpstr>E</vt:lpstr>
      <vt:lpstr>F</vt:lpstr>
      <vt:lpstr>mat</vt:lpstr>
      <vt:lpstr>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2015-06-26T07:34:52Z</dcterms:created>
  <dcterms:modified xsi:type="dcterms:W3CDTF">2017-06-23T09:44:50Z</dcterms:modified>
</cp:coreProperties>
</file>